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3740" windowHeight="11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<sst xmlns="http://schemas.openxmlformats.org/spreadsheetml/2006/main" count="34" uniqueCount="29">
  <si>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Volume = Bay Radius Squared x Bay Length x 3.14</t>
  </si>
  <si>
    <t>Single Vent Diameter = 2 x SQRT (Volume/6397.71)</t>
  </si>
  <si>
    <t>From Volume Above:</t>
  </si>
  <si>
    <t>Single Vent Diameter</t>
  </si>
  <si>
    <t>Single Vent Area = (Single Vent Diameter/2)* (Single Vent Diameter/2)*3.14</t>
  </si>
  <si>
    <t>From Single Vent Diameter Above</t>
  </si>
  <si>
    <t>Single Vent Area</t>
  </si>
  <si>
    <t>Multi Vent Diameter</t>
  </si>
  <si>
    <t>Multi Vent Diameter = 2 x SQRT ((Single Vent Area/Nbr of Holes)/3.14)</t>
  </si>
  <si>
    <t>From Single Vent Area Above</t>
  </si>
  <si>
    <t>Nbr of Holes</t>
  </si>
  <si>
    <t>16th's of an inch</t>
  </si>
  <si>
    <t>32nd's of an inch</t>
  </si>
  <si>
    <t>8th's of an inch</t>
  </si>
  <si>
    <t>4th's of an inch</t>
  </si>
  <si>
    <t>half's of an inch</t>
  </si>
  <si>
    <t>32nd's of</t>
  </si>
  <si>
    <t>an inch</t>
  </si>
  <si>
    <t>16th's of</t>
  </si>
  <si>
    <t>8th's of</t>
  </si>
  <si>
    <t>4th's of</t>
  </si>
  <si>
    <t>half's of</t>
  </si>
  <si>
    <t>(For Volumes less than or equal to 100 cubic inches, Single Port Diameter = Volume divided by 400)</t>
  </si>
  <si>
    <t>For Volumes greater than 100 (the Rule of Thumb is a 1/4" Diameter Hole for every 100 cubic inches of Bay Volume)</t>
  </si>
  <si>
    <t>Static Pressure Ports for Altimeter Bays</t>
  </si>
  <si>
    <t>Drill Size</t>
  </si>
  <si>
    <t>Bay Radius (inches)</t>
  </si>
  <si>
    <t>Bay Length (inches)</t>
  </si>
  <si>
    <t>Volume (cubic inches)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</si>
</sst>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0" fontId="35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center"/>
      <protection/>
    </xf>
    <xf numFmtId="0" fontId="36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tabSelected="1" zoomScalePageLayoutView="0" workbookViewId="0" topLeftCell="A1">
      <selection activeCell="B10" sqref="B10"/>
    </sheetView>
  </sheetViews>
  <sheetFormatPr defaultColWidth="16.7109375" defaultRowHeight="15"/>
  <cols>
    <col min="1" max="1" width="7.8515625" style="1" customWidth="1"/>
    <col min="2" max="2" width="19.8515625" style="1" customWidth="1"/>
    <col min="3" max="3" width="20.28125" style="1" customWidth="1"/>
    <col min="4" max="4" width="22.57421875" style="1" customWidth="1"/>
    <col min="5" max="5" width="17.57421875" style="1" customWidth="1"/>
    <col min="6" max="10" width="10.7109375" style="1" hidden="1" customWidth="1"/>
    <col min="11" max="16" width="16.7109375" style="1" hidden="1" customWidth="1"/>
    <col min="17" max="17" width="16.7109375" style="4" customWidth="1"/>
    <col min="18" max="18" width="0" style="1" hidden="1" customWidth="1"/>
    <col min="19" max="16384" width="16.7109375" style="1" customWidth="1"/>
  </cols>
  <sheetData>
    <row r="2" ht="21">
      <c r="B2" s="7" t="s">
        <v>24</v>
      </c>
    </row>
    <row r="4" ht="15">
      <c r="B4" s="1" t="s">
        <v>22</v>
      </c>
    </row>
    <row r="6" ht="15">
      <c r="B6" s="1" t="s">
        <v>23</v>
      </c>
    </row>
    <row r="8" ht="15">
      <c r="B8" s="1" t="s">
        <v>0</v>
      </c>
    </row>
    <row r="9" spans="2:4" ht="15">
      <c r="B9" s="8" t="s">
        <v>26</v>
      </c>
      <c r="C9" s="4" t="s">
        <v>27</v>
      </c>
      <c r="D9" s="4" t="s">
        <v>28</v>
      </c>
    </row>
    <row r="10" spans="2:4" ht="15">
      <c r="B10" s="5">
        <v>1.25</v>
      </c>
      <c r="C10" s="5">
        <v>10</v>
      </c>
      <c r="D10" s="4">
        <f>+B10*B10*C10*3.14</f>
        <v>49.0625</v>
      </c>
    </row>
    <row r="12" ht="15">
      <c r="B12" s="1" t="s">
        <v>1</v>
      </c>
    </row>
    <row r="13" spans="2:5" ht="15">
      <c r="B13" s="1" t="s">
        <v>2</v>
      </c>
      <c r="D13" s="9" t="s">
        <v>3</v>
      </c>
      <c r="E13" s="9" t="s">
        <v>25</v>
      </c>
    </row>
    <row r="14" spans="4:16" ht="15">
      <c r="D14" s="9">
        <f>2*SQRT(D10/6397.71)</f>
        <v>0.1751429085409451</v>
      </c>
      <c r="E14" s="9" t="str">
        <f>IF(F14&lt;&gt;"",TEXT(F14,"##")&amp;"/32 inch",IF(G14&lt;&gt;"",TEXT(G14,"##")&amp;"/16 inch",IF(H14&lt;&gt;"",TEXT(H14,"##")&amp;"/8 inch",IF(I14&lt;&gt;"",TEXT(I14,"##")&amp;"/4 inch",TEXT(J14,"##")&amp;"/2 inch"))))</f>
        <v>3/16 inch</v>
      </c>
      <c r="F14" s="4">
        <f>IF(MOD(L14,2)=0,"",L14)</f>
      </c>
      <c r="G14" s="4">
        <f>IF(M14="","",(IF(MOD(M14,2)=0,"",M14)))</f>
        <v>3</v>
      </c>
      <c r="H14" s="4">
        <f>IF(N14="","",(IF(MOD(N14,2)=0,"",N14)))</f>
      </c>
      <c r="I14" s="4">
        <f>IF(O14="","",(IF(MOD(O14,2)=0,"",O14)))</f>
      </c>
      <c r="J14" s="4">
        <f>IF(P14="","",(IF(MOD(P14,2)=0,"",P14)))</f>
      </c>
      <c r="K14" s="1">
        <f>D14*32</f>
        <v>5.6045730733102435</v>
      </c>
      <c r="L14" s="1">
        <f>ROUND(K14,0)</f>
        <v>6</v>
      </c>
      <c r="M14" s="1">
        <f>IF(MOD(L14,2)=0,L14/2,"")</f>
        <v>3</v>
      </c>
      <c r="N14" s="1">
        <f>IF(M14="","",IF(MOD(M14,2)=0,M14/2,""))</f>
      </c>
      <c r="O14" s="1">
        <f>IF(N14="","",IF(MOD(N14,2)=0,N14/2,""))</f>
      </c>
      <c r="P14" s="1">
        <f>IF(O14="","",IF(MOD(O14,2)=0,O14/2,""))</f>
      </c>
    </row>
    <row r="15" ht="15">
      <c r="E15" s="4"/>
    </row>
    <row r="16" spans="2:5" ht="15">
      <c r="B16" s="1" t="s">
        <v>4</v>
      </c>
      <c r="E16" s="4"/>
    </row>
    <row r="17" spans="2:5" ht="15">
      <c r="B17" s="1" t="s">
        <v>5</v>
      </c>
      <c r="D17" s="4" t="s">
        <v>6</v>
      </c>
      <c r="E17" s="4"/>
    </row>
    <row r="18" spans="4:5" ht="15">
      <c r="D18" s="4">
        <f>(D14/2)*(D14/2)*3.14</f>
        <v>0.024079905153562765</v>
      </c>
      <c r="E18" s="4"/>
    </row>
    <row r="19" ht="15">
      <c r="E19" s="4"/>
    </row>
    <row r="20" spans="2:5" ht="15">
      <c r="B20" s="1" t="s">
        <v>8</v>
      </c>
      <c r="E20" s="4"/>
    </row>
    <row r="21" spans="2:16" ht="15">
      <c r="B21" s="1" t="s">
        <v>9</v>
      </c>
      <c r="E21" s="4"/>
      <c r="F21" s="6" t="s">
        <v>16</v>
      </c>
      <c r="G21" s="6" t="s">
        <v>18</v>
      </c>
      <c r="H21" s="6" t="s">
        <v>19</v>
      </c>
      <c r="I21" s="6" t="s">
        <v>20</v>
      </c>
      <c r="J21" s="4" t="s">
        <v>21</v>
      </c>
      <c r="L21" s="3" t="s">
        <v>12</v>
      </c>
      <c r="M21" s="2" t="s">
        <v>11</v>
      </c>
      <c r="N21" s="2" t="s">
        <v>13</v>
      </c>
      <c r="O21" s="2" t="s">
        <v>14</v>
      </c>
      <c r="P21" s="2" t="s">
        <v>15</v>
      </c>
    </row>
    <row r="22" spans="2:10" ht="15">
      <c r="B22" s="9" t="s">
        <v>10</v>
      </c>
      <c r="C22" s="9"/>
      <c r="D22" s="9" t="s">
        <v>7</v>
      </c>
      <c r="E22" s="9" t="s">
        <v>25</v>
      </c>
      <c r="F22" s="4" t="s">
        <v>17</v>
      </c>
      <c r="G22" s="4" t="s">
        <v>17</v>
      </c>
      <c r="H22" s="4" t="s">
        <v>17</v>
      </c>
      <c r="I22" s="4" t="s">
        <v>17</v>
      </c>
      <c r="J22" s="4" t="s">
        <v>17</v>
      </c>
    </row>
    <row r="23" spans="2:10" ht="15">
      <c r="B23" s="9"/>
      <c r="C23" s="9"/>
      <c r="D23" s="9"/>
      <c r="E23" s="9"/>
      <c r="F23" s="4">
        <f>IF(MOD(L22,2)=0,"",L22)</f>
      </c>
      <c r="G23" s="4">
        <f>IF(M22="","",(IF(MOD(M22,2)=0,"",M22)))</f>
      </c>
      <c r="H23" s="4">
        <f>IF(N22="","",(IF(MOD(N22,2)=0,"",N22)))</f>
      </c>
      <c r="I23" s="4">
        <f>IF(O22="","",(IF(MOD(O22,2)=0,"",O22)))</f>
      </c>
      <c r="J23" s="4">
        <f>IF(P22="","",(IF(MOD(P22,2)=0,"",P22)))</f>
      </c>
    </row>
    <row r="24" spans="2:16" ht="15">
      <c r="B24" s="9">
        <v>2</v>
      </c>
      <c r="C24" s="9"/>
      <c r="D24" s="9">
        <f aca="true" t="shared" si="0" ref="D24:D34">2*SQRT(($D$18/B24)/3.14)</f>
        <v>0.12384473830603758</v>
      </c>
      <c r="E24" s="9" t="str">
        <f aca="true" t="shared" si="1" ref="E24:E34">IF(F24&lt;&gt;"",TEXT(F24,"##")&amp;"/32 inch",IF(G24&lt;&gt;"",TEXT(G24,"##")&amp;"/16 inch",IF(H24&lt;&gt;"",TEXT(H24,"##")&amp;"/8 inch",IF(I24&lt;&gt;"",TEXT(I24,"##")&amp;"/4 inch",TEXT(J24,"##")&amp;"/2 inch"))))</f>
        <v>1/8 inch</v>
      </c>
      <c r="F24" s="4">
        <f aca="true" t="shared" si="2" ref="F24:F34">IF(MOD(L24,2)=0,"",L24)</f>
      </c>
      <c r="G24" s="4">
        <f aca="true" t="shared" si="3" ref="G24:G34">IF(M24="","",(IF(MOD(M24,2)=0,"",M24)))</f>
      </c>
      <c r="H24" s="4">
        <f aca="true" t="shared" si="4" ref="H24:H34">IF(N24="","",(IF(MOD(N24,2)=0,"",N24)))</f>
        <v>1</v>
      </c>
      <c r="I24" s="4">
        <f aca="true" t="shared" si="5" ref="I24:I34">IF(O24="","",(IF(MOD(O24,2)=0,"",O24)))</f>
      </c>
      <c r="J24" s="4">
        <f aca="true" t="shared" si="6" ref="J24:J34">IF(P24="","",(IF(MOD(P24,2)=0,"",P24)))</f>
      </c>
      <c r="K24" s="1">
        <f aca="true" t="shared" si="7" ref="K24:K34">D24*32</f>
        <v>3.9630316257932026</v>
      </c>
      <c r="L24" s="1">
        <f aca="true" t="shared" si="8" ref="L24:L34">ROUND(K24,0)</f>
        <v>4</v>
      </c>
      <c r="M24" s="1">
        <f aca="true" t="shared" si="9" ref="M24:M34">IF(MOD(L24,2)=0,L24/2,"")</f>
        <v>2</v>
      </c>
      <c r="N24" s="1">
        <f aca="true" t="shared" si="10" ref="N24:N34">IF(M24="","",IF(MOD(M24,2)=0,M24/2,""))</f>
        <v>1</v>
      </c>
      <c r="O24" s="1">
        <f aca="true" t="shared" si="11" ref="O24:P34">IF(N24="","",IF(MOD(N24,2)=0,N24/2,""))</f>
      </c>
      <c r="P24" s="1">
        <f t="shared" si="11"/>
      </c>
    </row>
    <row r="25" spans="2:16" ht="15">
      <c r="B25" s="9">
        <v>3</v>
      </c>
      <c r="C25" s="9"/>
      <c r="D25" s="9">
        <f t="shared" si="0"/>
        <v>0.10111880539276866</v>
      </c>
      <c r="E25" s="9" t="str">
        <f t="shared" si="1"/>
        <v>3/32 inch</v>
      </c>
      <c r="F25" s="4">
        <f t="shared" si="2"/>
        <v>3</v>
      </c>
      <c r="G25" s="4">
        <f t="shared" si="3"/>
      </c>
      <c r="H25" s="4">
        <f t="shared" si="4"/>
      </c>
      <c r="I25" s="4">
        <f t="shared" si="5"/>
      </c>
      <c r="J25" s="4">
        <f t="shared" si="6"/>
      </c>
      <c r="K25" s="1">
        <f t="shared" si="7"/>
        <v>3.235801772568597</v>
      </c>
      <c r="L25" s="1">
        <f t="shared" si="8"/>
        <v>3</v>
      </c>
      <c r="M25" s="1">
        <f t="shared" si="9"/>
      </c>
      <c r="N25" s="1">
        <f t="shared" si="10"/>
      </c>
      <c r="O25" s="1">
        <f t="shared" si="11"/>
      </c>
      <c r="P25" s="1">
        <f t="shared" si="11"/>
      </c>
    </row>
    <row r="26" spans="2:16" ht="15">
      <c r="B26" s="9">
        <v>4</v>
      </c>
      <c r="C26" s="9"/>
      <c r="D26" s="9">
        <f t="shared" si="0"/>
        <v>0.08757145427047255</v>
      </c>
      <c r="E26" s="9" t="str">
        <f t="shared" si="1"/>
        <v>3/32 inch</v>
      </c>
      <c r="F26" s="4">
        <f t="shared" si="2"/>
        <v>3</v>
      </c>
      <c r="G26" s="4">
        <f t="shared" si="3"/>
      </c>
      <c r="H26" s="4">
        <f t="shared" si="4"/>
      </c>
      <c r="I26" s="4">
        <f t="shared" si="5"/>
      </c>
      <c r="J26" s="4">
        <f t="shared" si="6"/>
      </c>
      <c r="K26" s="1">
        <f t="shared" si="7"/>
        <v>2.8022865366551217</v>
      </c>
      <c r="L26" s="1">
        <f t="shared" si="8"/>
        <v>3</v>
      </c>
      <c r="M26" s="1">
        <f t="shared" si="9"/>
      </c>
      <c r="N26" s="1">
        <f t="shared" si="10"/>
      </c>
      <c r="O26" s="1">
        <f t="shared" si="11"/>
      </c>
      <c r="P26" s="1">
        <f t="shared" si="11"/>
      </c>
    </row>
    <row r="27" spans="2:16" ht="15">
      <c r="B27" s="9">
        <v>5</v>
      </c>
      <c r="C27" s="9"/>
      <c r="D27" s="9">
        <f t="shared" si="0"/>
        <v>0.07832628985491635</v>
      </c>
      <c r="E27" s="9" t="str">
        <f t="shared" si="1"/>
        <v>3/32 inch</v>
      </c>
      <c r="F27" s="4">
        <f t="shared" si="2"/>
        <v>3</v>
      </c>
      <c r="G27" s="4">
        <f t="shared" si="3"/>
      </c>
      <c r="H27" s="4">
        <f t="shared" si="4"/>
      </c>
      <c r="I27" s="4">
        <f t="shared" si="5"/>
      </c>
      <c r="J27" s="4">
        <f t="shared" si="6"/>
      </c>
      <c r="K27" s="1">
        <f t="shared" si="7"/>
        <v>2.5064412753573233</v>
      </c>
      <c r="L27" s="1">
        <f t="shared" si="8"/>
        <v>3</v>
      </c>
      <c r="M27" s="1">
        <f t="shared" si="9"/>
      </c>
      <c r="N27" s="1">
        <f t="shared" si="10"/>
      </c>
      <c r="O27" s="1">
        <f t="shared" si="11"/>
      </c>
      <c r="P27" s="1">
        <f t="shared" si="11"/>
      </c>
    </row>
    <row r="28" spans="2:16" ht="15">
      <c r="B28" s="9">
        <v>6</v>
      </c>
      <c r="C28" s="9"/>
      <c r="D28" s="9">
        <f t="shared" si="0"/>
        <v>0.07150179299870955</v>
      </c>
      <c r="E28" s="9" t="str">
        <f t="shared" si="1"/>
        <v>1/16 inch</v>
      </c>
      <c r="F28" s="4">
        <f t="shared" si="2"/>
      </c>
      <c r="G28" s="4">
        <f t="shared" si="3"/>
        <v>1</v>
      </c>
      <c r="H28" s="4">
        <f t="shared" si="4"/>
      </c>
      <c r="I28" s="4">
        <f t="shared" si="5"/>
      </c>
      <c r="J28" s="4">
        <f t="shared" si="6"/>
      </c>
      <c r="K28" s="1">
        <f t="shared" si="7"/>
        <v>2.2880573759587057</v>
      </c>
      <c r="L28" s="1">
        <f t="shared" si="8"/>
        <v>2</v>
      </c>
      <c r="M28" s="1">
        <f t="shared" si="9"/>
        <v>1</v>
      </c>
      <c r="N28" s="1">
        <f t="shared" si="10"/>
      </c>
      <c r="O28" s="1">
        <f t="shared" si="11"/>
      </c>
      <c r="P28" s="1">
        <f t="shared" si="11"/>
      </c>
    </row>
    <row r="29" spans="2:16" ht="15">
      <c r="B29" s="9">
        <v>7</v>
      </c>
      <c r="C29" s="9"/>
      <c r="D29" s="9">
        <f t="shared" si="0"/>
        <v>0.0661977971279816</v>
      </c>
      <c r="E29" s="9" t="str">
        <f t="shared" si="1"/>
        <v>1/16 inch</v>
      </c>
      <c r="F29" s="4">
        <f t="shared" si="2"/>
      </c>
      <c r="G29" s="4">
        <f t="shared" si="3"/>
        <v>1</v>
      </c>
      <c r="H29" s="4">
        <f t="shared" si="4"/>
      </c>
      <c r="I29" s="4">
        <f t="shared" si="5"/>
      </c>
      <c r="J29" s="4">
        <f t="shared" si="6"/>
      </c>
      <c r="K29" s="1">
        <f t="shared" si="7"/>
        <v>2.118329508095411</v>
      </c>
      <c r="L29" s="1">
        <f t="shared" si="8"/>
        <v>2</v>
      </c>
      <c r="M29" s="1">
        <f t="shared" si="9"/>
        <v>1</v>
      </c>
      <c r="N29" s="1">
        <f t="shared" si="10"/>
      </c>
      <c r="O29" s="1">
        <f t="shared" si="11"/>
      </c>
      <c r="P29" s="1">
        <f t="shared" si="11"/>
      </c>
    </row>
    <row r="30" spans="2:16" ht="15">
      <c r="B30" s="9">
        <v>8</v>
      </c>
      <c r="C30" s="9"/>
      <c r="D30" s="9">
        <f t="shared" si="0"/>
        <v>0.06192236915301879</v>
      </c>
      <c r="E30" s="9" t="str">
        <f t="shared" si="1"/>
        <v>1/16 inch</v>
      </c>
      <c r="F30" s="4">
        <f t="shared" si="2"/>
      </c>
      <c r="G30" s="4">
        <f t="shared" si="3"/>
        <v>1</v>
      </c>
      <c r="H30" s="4">
        <f t="shared" si="4"/>
      </c>
      <c r="I30" s="4">
        <f t="shared" si="5"/>
      </c>
      <c r="J30" s="4">
        <f t="shared" si="6"/>
      </c>
      <c r="K30" s="1">
        <f t="shared" si="7"/>
        <v>1.9815158128966013</v>
      </c>
      <c r="L30" s="1">
        <f t="shared" si="8"/>
        <v>2</v>
      </c>
      <c r="M30" s="1">
        <f t="shared" si="9"/>
        <v>1</v>
      </c>
      <c r="N30" s="1">
        <f t="shared" si="10"/>
      </c>
      <c r="O30" s="1">
        <f t="shared" si="11"/>
      </c>
      <c r="P30" s="1">
        <f t="shared" si="11"/>
      </c>
    </row>
    <row r="31" spans="2:16" ht="15">
      <c r="B31" s="9">
        <v>9</v>
      </c>
      <c r="C31" s="9"/>
      <c r="D31" s="9">
        <f t="shared" si="0"/>
        <v>0.05838096951364837</v>
      </c>
      <c r="E31" s="9" t="str">
        <f t="shared" si="1"/>
        <v>1/16 inch</v>
      </c>
      <c r="F31" s="4">
        <f t="shared" si="2"/>
      </c>
      <c r="G31" s="4">
        <f t="shared" si="3"/>
        <v>1</v>
      </c>
      <c r="H31" s="4">
        <f t="shared" si="4"/>
      </c>
      <c r="I31" s="4">
        <f t="shared" si="5"/>
      </c>
      <c r="J31" s="4">
        <f t="shared" si="6"/>
      </c>
      <c r="K31" s="1">
        <f t="shared" si="7"/>
        <v>1.868191024436748</v>
      </c>
      <c r="L31" s="1">
        <f t="shared" si="8"/>
        <v>2</v>
      </c>
      <c r="M31" s="1">
        <f t="shared" si="9"/>
        <v>1</v>
      </c>
      <c r="N31" s="1">
        <f t="shared" si="10"/>
      </c>
      <c r="O31" s="1">
        <f t="shared" si="11"/>
      </c>
      <c r="P31" s="1">
        <f t="shared" si="11"/>
      </c>
    </row>
    <row r="32" spans="2:16" ht="15">
      <c r="B32" s="9">
        <v>10</v>
      </c>
      <c r="C32" s="9"/>
      <c r="D32" s="9">
        <f t="shared" si="0"/>
        <v>0.055385050701594433</v>
      </c>
      <c r="E32" s="9" t="str">
        <f t="shared" si="1"/>
        <v>1/16 inch</v>
      </c>
      <c r="F32" s="4">
        <f t="shared" si="2"/>
      </c>
      <c r="G32" s="4">
        <f t="shared" si="3"/>
        <v>1</v>
      </c>
      <c r="H32" s="4">
        <f t="shared" si="4"/>
      </c>
      <c r="I32" s="4">
        <f t="shared" si="5"/>
      </c>
      <c r="J32" s="4">
        <f t="shared" si="6"/>
      </c>
      <c r="K32" s="1">
        <f t="shared" si="7"/>
        <v>1.7723216224510219</v>
      </c>
      <c r="L32" s="1">
        <f t="shared" si="8"/>
        <v>2</v>
      </c>
      <c r="M32" s="1">
        <f t="shared" si="9"/>
        <v>1</v>
      </c>
      <c r="N32" s="1">
        <f t="shared" si="10"/>
      </c>
      <c r="O32" s="1">
        <f t="shared" si="11"/>
      </c>
      <c r="P32" s="1">
        <f t="shared" si="11"/>
      </c>
    </row>
    <row r="33" spans="2:16" ht="15">
      <c r="B33" s="9">
        <v>11</v>
      </c>
      <c r="C33" s="9"/>
      <c r="D33" s="9">
        <f t="shared" si="0"/>
        <v>0.05280757384744064</v>
      </c>
      <c r="E33" s="9" t="str">
        <f t="shared" si="1"/>
        <v>1/16 inch</v>
      </c>
      <c r="F33" s="4">
        <f t="shared" si="2"/>
      </c>
      <c r="G33" s="4">
        <f t="shared" si="3"/>
        <v>1</v>
      </c>
      <c r="H33" s="4">
        <f t="shared" si="4"/>
      </c>
      <c r="I33" s="4">
        <f t="shared" si="5"/>
      </c>
      <c r="J33" s="4">
        <f t="shared" si="6"/>
      </c>
      <c r="K33" s="1">
        <f t="shared" si="7"/>
        <v>1.6898423631181005</v>
      </c>
      <c r="L33" s="1">
        <f t="shared" si="8"/>
        <v>2</v>
      </c>
      <c r="M33" s="1">
        <f t="shared" si="9"/>
        <v>1</v>
      </c>
      <c r="N33" s="1">
        <f t="shared" si="10"/>
      </c>
      <c r="O33" s="1">
        <f t="shared" si="11"/>
      </c>
      <c r="P33" s="1">
        <f t="shared" si="11"/>
      </c>
    </row>
    <row r="34" spans="2:16" ht="15">
      <c r="B34" s="9">
        <v>12</v>
      </c>
      <c r="C34" s="9"/>
      <c r="D34" s="9">
        <f t="shared" si="0"/>
        <v>0.05055940269638433</v>
      </c>
      <c r="E34" s="9" t="str">
        <f t="shared" si="1"/>
        <v>1/16 inch</v>
      </c>
      <c r="F34" s="4">
        <f t="shared" si="2"/>
      </c>
      <c r="G34" s="4">
        <f t="shared" si="3"/>
        <v>1</v>
      </c>
      <c r="H34" s="4">
        <f t="shared" si="4"/>
      </c>
      <c r="I34" s="4">
        <f t="shared" si="5"/>
      </c>
      <c r="J34" s="4">
        <f t="shared" si="6"/>
      </c>
      <c r="K34" s="1">
        <f t="shared" si="7"/>
        <v>1.6179008862842985</v>
      </c>
      <c r="L34" s="1">
        <f t="shared" si="8"/>
        <v>2</v>
      </c>
      <c r="M34" s="1">
        <f t="shared" si="9"/>
        <v>1</v>
      </c>
      <c r="N34" s="1">
        <f t="shared" si="10"/>
      </c>
      <c r="O34" s="1">
        <f t="shared" si="11"/>
      </c>
      <c r="P34" s="1">
        <f t="shared" si="11"/>
      </c>
    </row>
  </sheetData>
  <sheetProtection password="C40A" sheet="1" objects="1" scenarios="1" selectLockedCells="1"/>
  <printOptions/>
  <pageMargins left="0.7" right="0.7" top="0.75" bottom="0.75" header="0.3" footer="0.3"/>
  <pageSetup fitToHeight="1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Jewell</dc:creator>
  <cp:keywords/>
  <dc:description/>
  <cp:lastModifiedBy>Jim Jewell</cp:lastModifiedBy>
  <cp:lastPrinted>2009-09-22T08:12:21Z</cp:lastPrinted>
  <dcterms:created xsi:type="dcterms:W3CDTF">2009-09-22T05:52:44Z</dcterms:created>
  <dcterms:modified xsi:type="dcterms:W3CDTF">2009-12-21T14:51:32Z</dcterms:modified>
  <cp:category/>
  <cp:version/>
  <cp:contentType/>
  <cp:contentStatus/>
</cp:coreProperties>
</file>